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783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Y20" i="1"/>
  <c r="R20"/>
  <c r="C20"/>
  <c r="Y19"/>
  <c r="R19"/>
  <c r="C19"/>
  <c r="Y18"/>
  <c r="R18"/>
  <c r="C18"/>
  <c r="Y17"/>
  <c r="R17"/>
  <c r="C17"/>
  <c r="Y16"/>
  <c r="R16"/>
  <c r="C16"/>
  <c r="Y15"/>
  <c r="R15"/>
  <c r="C15"/>
  <c r="Y14"/>
  <c r="R14"/>
  <c r="C14"/>
  <c r="Y13"/>
  <c r="R13"/>
  <c r="C13"/>
  <c r="Y12"/>
  <c r="R12"/>
  <c r="C12"/>
  <c r="Y11"/>
  <c r="R11"/>
  <c r="C11"/>
  <c r="Y10"/>
  <c r="R10"/>
  <c r="C10"/>
  <c r="Y9"/>
  <c r="R9"/>
  <c r="C9"/>
  <c r="Y8"/>
  <c r="R8"/>
  <c r="C8"/>
  <c r="Y7"/>
  <c r="R7"/>
  <c r="C7"/>
  <c r="F3"/>
  <c r="H20" s="1"/>
  <c r="I20" s="1"/>
  <c r="W20" l="1"/>
  <c r="X20"/>
  <c r="V20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W18" l="1"/>
  <c r="X18"/>
  <c r="V18"/>
  <c r="W16"/>
  <c r="X16"/>
  <c r="V16"/>
  <c r="W14"/>
  <c r="X14"/>
  <c r="V14"/>
  <c r="W12"/>
  <c r="X12"/>
  <c r="V12"/>
  <c r="W10"/>
  <c r="X10"/>
  <c r="V10"/>
  <c r="W8"/>
  <c r="X8"/>
  <c r="V8"/>
  <c r="W19"/>
  <c r="X19"/>
  <c r="V19"/>
  <c r="W17"/>
  <c r="X17"/>
  <c r="V17"/>
  <c r="W15"/>
  <c r="X15"/>
  <c r="V15"/>
  <c r="W13"/>
  <c r="X13"/>
  <c r="V13"/>
  <c r="W11"/>
  <c r="X11"/>
  <c r="V11"/>
  <c r="W9"/>
  <c r="X9"/>
  <c r="V9"/>
  <c r="W7"/>
  <c r="X7"/>
  <c r="X24" s="1"/>
  <c r="V7"/>
  <c r="V24" l="1"/>
  <c r="X25" s="1"/>
  <c r="W24"/>
  <c r="X26" s="1"/>
</calcChain>
</file>

<file path=xl/sharedStrings.xml><?xml version="1.0" encoding="utf-8"?>
<sst xmlns="http://schemas.openxmlformats.org/spreadsheetml/2006/main" count="108" uniqueCount="76">
  <si>
    <t>Data as of July 23, 2016.</t>
  </si>
  <si>
    <t>3 yo</t>
  </si>
  <si>
    <t>days passed</t>
  </si>
  <si>
    <t>days n yr.</t>
  </si>
  <si>
    <t xml:space="preserve"> </t>
  </si>
  <si>
    <t>Factor =</t>
  </si>
  <si>
    <t xml:space="preserve">div'd by </t>
  </si>
  <si>
    <t>Adjusted</t>
  </si>
  <si>
    <t>Graded</t>
  </si>
  <si>
    <t>Total BT</t>
  </si>
  <si>
    <t>4xG1SWs+</t>
  </si>
  <si>
    <t>SWs div by</t>
  </si>
  <si>
    <t xml:space="preserve">Av of </t>
  </si>
  <si>
    <t xml:space="preserve">       =</t>
  </si>
  <si>
    <t xml:space="preserve">   HRAs </t>
  </si>
  <si>
    <t xml:space="preserve"> G1</t>
  </si>
  <si>
    <t>BT wnrs</t>
  </si>
  <si>
    <t xml:space="preserve">Wnrs </t>
  </si>
  <si>
    <t>other</t>
  </si>
  <si>
    <t xml:space="preserve">   Grass figures through</t>
  </si>
  <si>
    <t>GSWs %</t>
  </si>
  <si>
    <t>BTWs %</t>
  </si>
  <si>
    <t>2xGII/IIISWs</t>
  </si>
  <si>
    <t>Unadjusted</t>
  </si>
  <si>
    <t>Stud Fee</t>
  </si>
  <si>
    <t>2013-15</t>
  </si>
  <si>
    <t>Foals of</t>
  </si>
  <si>
    <t xml:space="preserve">Foals of </t>
  </si>
  <si>
    <t xml:space="preserve">    for</t>
  </si>
  <si>
    <t xml:space="preserve"> SWs</t>
  </si>
  <si>
    <t>not 2yo</t>
  </si>
  <si>
    <t xml:space="preserve">2yo </t>
  </si>
  <si>
    <t>2yoBT</t>
  </si>
  <si>
    <t>--------Nov. 2015--------</t>
  </si>
  <si>
    <t>of Adjt'd</t>
  </si>
  <si>
    <t>+1x otherSWs</t>
  </si>
  <si>
    <t>HRAs</t>
  </si>
  <si>
    <t>pipeline</t>
  </si>
  <si>
    <t>7/23/16</t>
  </si>
  <si>
    <t>of 2016</t>
  </si>
  <si>
    <t>GSWs</t>
  </si>
  <si>
    <t>AEI</t>
  </si>
  <si>
    <t>CI</t>
  </si>
  <si>
    <t>AWD</t>
  </si>
  <si>
    <t>% Grass $</t>
  </si>
  <si>
    <t>Grass $</t>
  </si>
  <si>
    <t>Total $</t>
  </si>
  <si>
    <t xml:space="preserve">   HRAs</t>
  </si>
  <si>
    <t>Blame</t>
  </si>
  <si>
    <t>Broken Vow</t>
  </si>
  <si>
    <t>English Channel</t>
  </si>
  <si>
    <t>Midnight Lute</t>
  </si>
  <si>
    <t>Mineshaft *</t>
  </si>
  <si>
    <t>Munnings</t>
  </si>
  <si>
    <t>Stormy Atlantic</t>
  </si>
  <si>
    <t>Square Eddie - CA</t>
  </si>
  <si>
    <t>City Zip</t>
  </si>
  <si>
    <t>Elusive Quality</t>
  </si>
  <si>
    <t>Flatter</t>
  </si>
  <si>
    <t>Lemon Drop Kid</t>
  </si>
  <si>
    <t>Quality Road</t>
  </si>
  <si>
    <t>Tale of the Cat</t>
  </si>
  <si>
    <t>4yos up</t>
  </si>
  <si>
    <t>2yo</t>
  </si>
  <si>
    <t xml:space="preserve"> HRAs</t>
  </si>
  <si>
    <t>GSWs%</t>
  </si>
  <si>
    <t>BTWs%of4yosup</t>
  </si>
  <si>
    <t>+partial</t>
  </si>
  <si>
    <t>G BT</t>
  </si>
  <si>
    <t>BT</t>
  </si>
  <si>
    <t>3yos</t>
  </si>
  <si>
    <t>of 2015</t>
  </si>
  <si>
    <t>Wnrs</t>
  </si>
  <si>
    <t>AV</t>
  </si>
  <si>
    <t>ratio of col. v to col. X average =</t>
  </si>
  <si>
    <t>ratio of col. W to col. X average 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</si>
</sst>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1" fontId="0" fillId="0" borderId="0" xfId="0" applyNumberFormat="1"/>
    <xf numFmtId="0" fontId="2" fillId="0" borderId="0" xfId="0" applyFont="1"/>
    <xf numFmtId="9" fontId="0" fillId="0" borderId="0" xfId="1" applyFont="1"/>
    <xf numFmtId="164" fontId="0" fillId="0" borderId="0" xfId="0" applyNumberFormat="1"/>
    <xf numFmtId="10" fontId="0" fillId="0" borderId="0" xfId="1" applyNumberFormat="1" applyFont="1"/>
    <xf numFmtId="1" fontId="2" fillId="0" borderId="0" xfId="0" applyNumberFormat="1" applyFont="1"/>
    <xf numFmtId="1" fontId="3" fillId="0" borderId="0" xfId="0" applyNumberFormat="1" applyFont="1"/>
    <xf numFmtId="2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4" fillId="0" borderId="0" xfId="0" applyFont="1"/>
    <xf numFmtId="1" fontId="4" fillId="0" borderId="0" xfId="0" applyNumberFormat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workbookViewId="0">
      <selection activeCell="A8" sqref="A8"/>
    </sheetView>
  </sheetViews>
  <sheetFormatPr defaultRowHeight="15"/>
  <cols>
    <col min="1" max="1" width="5" customWidth="1"/>
    <col min="2" max="2" width="11.85546875" customWidth="1"/>
    <col min="3" max="3" width="8" customWidth="1"/>
    <col min="4" max="4" width="7.85546875" customWidth="1"/>
    <col min="5" max="5" width="7.7109375" customWidth="1"/>
    <col min="6" max="7" width="7.85546875" customWidth="1"/>
    <col min="9" max="9" width="8.7109375" customWidth="1"/>
    <col min="10" max="10" width="4.7109375" customWidth="1"/>
    <col min="11" max="11" width="7.85546875" customWidth="1"/>
    <col min="12" max="12" width="8" customWidth="1"/>
    <col min="13" max="13" width="5.42578125" customWidth="1"/>
    <col min="14" max="14" width="6.140625" customWidth="1"/>
    <col min="15" max="16" width="4.7109375" customWidth="1"/>
    <col min="17" max="17" width="5.140625" customWidth="1"/>
    <col min="18" max="18" width="9" customWidth="1"/>
    <col min="19" max="19" width="7.5703125" customWidth="1"/>
    <col min="20" max="20" width="7" customWidth="1"/>
    <col min="21" max="21" width="1.85546875" customWidth="1"/>
    <col min="22" max="22" width="8.42578125" customWidth="1"/>
    <col min="23" max="23" width="8.5703125" customWidth="1"/>
  </cols>
  <sheetData>
    <row r="1" spans="1:25">
      <c r="A1" t="s">
        <v>0</v>
      </c>
      <c r="D1" t="s">
        <v>1</v>
      </c>
      <c r="E1" t="s">
        <v>2</v>
      </c>
      <c r="G1" t="s">
        <v>3</v>
      </c>
    </row>
    <row r="2" spans="1:25">
      <c r="A2" t="s">
        <v>4</v>
      </c>
      <c r="D2" t="s">
        <v>5</v>
      </c>
      <c r="E2">
        <v>205</v>
      </c>
      <c r="F2" t="s">
        <v>6</v>
      </c>
      <c r="G2">
        <v>366</v>
      </c>
      <c r="I2" t="s">
        <v>7</v>
      </c>
      <c r="J2" t="s">
        <v>4</v>
      </c>
      <c r="K2" t="s">
        <v>8</v>
      </c>
      <c r="L2" t="s">
        <v>9</v>
      </c>
      <c r="N2">
        <v>2016</v>
      </c>
      <c r="X2" t="s">
        <v>10</v>
      </c>
      <c r="Y2" t="s">
        <v>11</v>
      </c>
    </row>
    <row r="3" spans="1:25">
      <c r="C3" t="s">
        <v>12</v>
      </c>
      <c r="E3" t="s">
        <v>13</v>
      </c>
      <c r="F3">
        <f>+E2/G2</f>
        <v>0.56010928961748629</v>
      </c>
      <c r="H3" t="s">
        <v>7</v>
      </c>
      <c r="I3" t="s">
        <v>14</v>
      </c>
      <c r="J3" t="s">
        <v>15</v>
      </c>
      <c r="K3" t="s">
        <v>16</v>
      </c>
      <c r="L3" t="s">
        <v>17</v>
      </c>
      <c r="M3">
        <v>2016</v>
      </c>
      <c r="N3" t="s">
        <v>18</v>
      </c>
      <c r="R3" t="s">
        <v>19</v>
      </c>
      <c r="V3" t="s">
        <v>20</v>
      </c>
      <c r="W3" t="s">
        <v>21</v>
      </c>
      <c r="X3" t="s">
        <v>22</v>
      </c>
      <c r="Y3" t="s">
        <v>23</v>
      </c>
    </row>
    <row r="4" spans="1:25">
      <c r="A4" t="s">
        <v>24</v>
      </c>
      <c r="C4" t="s">
        <v>25</v>
      </c>
      <c r="E4" t="s">
        <v>26</v>
      </c>
      <c r="F4" t="s">
        <v>27</v>
      </c>
      <c r="G4" t="s">
        <v>26</v>
      </c>
      <c r="H4" t="s">
        <v>26</v>
      </c>
      <c r="I4" t="s">
        <v>28</v>
      </c>
      <c r="J4" t="s">
        <v>29</v>
      </c>
      <c r="K4" t="s">
        <v>30</v>
      </c>
      <c r="L4" t="s">
        <v>30</v>
      </c>
      <c r="M4" t="s">
        <v>31</v>
      </c>
      <c r="N4" t="s">
        <v>32</v>
      </c>
      <c r="R4" s="1" t="s">
        <v>33</v>
      </c>
      <c r="V4" t="s">
        <v>34</v>
      </c>
      <c r="W4" t="s">
        <v>34</v>
      </c>
      <c r="X4" s="1" t="s">
        <v>35</v>
      </c>
      <c r="Y4" t="s">
        <v>36</v>
      </c>
    </row>
    <row r="5" spans="1:25">
      <c r="C5" t="s">
        <v>37</v>
      </c>
      <c r="D5" t="s">
        <v>36</v>
      </c>
      <c r="E5">
        <v>2013</v>
      </c>
      <c r="F5">
        <v>2114</v>
      </c>
      <c r="G5">
        <v>2115</v>
      </c>
      <c r="H5">
        <v>2013</v>
      </c>
      <c r="I5" s="1" t="s">
        <v>38</v>
      </c>
      <c r="J5" s="1"/>
      <c r="K5" t="s">
        <v>39</v>
      </c>
      <c r="L5" t="s">
        <v>39</v>
      </c>
      <c r="M5" t="s">
        <v>40</v>
      </c>
      <c r="N5" t="s">
        <v>29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V5" t="s">
        <v>47</v>
      </c>
      <c r="W5" t="s">
        <v>47</v>
      </c>
    </row>
    <row r="7" spans="1:25">
      <c r="A7">
        <v>25</v>
      </c>
      <c r="B7" t="s">
        <v>48</v>
      </c>
      <c r="C7" s="2">
        <f>+AVERAGE(E7:G7)</f>
        <v>80.333333333333329</v>
      </c>
      <c r="D7">
        <v>235</v>
      </c>
      <c r="E7">
        <v>78</v>
      </c>
      <c r="F7" s="12">
        <v>83</v>
      </c>
      <c r="G7" s="12">
        <v>80</v>
      </c>
      <c r="H7" s="2">
        <f t="shared" ref="H7:H14" si="0">+F$3*E7</f>
        <v>43.688524590163929</v>
      </c>
      <c r="I7" s="2">
        <f>+D7-F7-E7+H7</f>
        <v>117.68852459016392</v>
      </c>
      <c r="J7" s="3">
        <v>0</v>
      </c>
      <c r="K7" s="3">
        <v>3</v>
      </c>
      <c r="L7" s="3">
        <v>7</v>
      </c>
      <c r="M7">
        <v>0</v>
      </c>
      <c r="N7">
        <v>0</v>
      </c>
      <c r="O7">
        <v>1.5</v>
      </c>
      <c r="P7">
        <v>2.37</v>
      </c>
      <c r="Q7">
        <v>7.25</v>
      </c>
      <c r="R7" s="4">
        <f t="shared" ref="R7:R20" si="1">+S7/T7</f>
        <v>0.28064516129032258</v>
      </c>
      <c r="S7" s="5">
        <v>0.87</v>
      </c>
      <c r="T7" s="5">
        <v>3.1</v>
      </c>
      <c r="V7" s="6">
        <f>+K7/I7</f>
        <v>2.549101546176348E-2</v>
      </c>
      <c r="W7" s="6">
        <f>+L7/I7</f>
        <v>5.9479036077448116E-2</v>
      </c>
      <c r="X7" s="6">
        <f>+(L7+K7+2*J7)/I7</f>
        <v>8.4970051539211597E-2</v>
      </c>
      <c r="Y7" s="6">
        <f>+L7/D7</f>
        <v>2.9787234042553193E-2</v>
      </c>
    </row>
    <row r="8" spans="1:25">
      <c r="A8">
        <v>25</v>
      </c>
      <c r="B8" t="s">
        <v>49</v>
      </c>
      <c r="C8" s="2">
        <f t="shared" ref="C8:C20" si="2">+AVERAGE(E8:G8)</f>
        <v>74</v>
      </c>
      <c r="D8">
        <v>1093</v>
      </c>
      <c r="E8">
        <v>64</v>
      </c>
      <c r="F8">
        <v>86</v>
      </c>
      <c r="G8">
        <v>72</v>
      </c>
      <c r="H8" s="2">
        <f t="shared" si="0"/>
        <v>35.846994535519123</v>
      </c>
      <c r="I8" s="2">
        <f>+D8-F8-E8+H8</f>
        <v>978.84699453551912</v>
      </c>
      <c r="J8" s="3">
        <v>4</v>
      </c>
      <c r="K8" s="3">
        <v>21</v>
      </c>
      <c r="L8" s="3">
        <v>61</v>
      </c>
      <c r="M8">
        <v>0</v>
      </c>
      <c r="N8">
        <v>0</v>
      </c>
      <c r="O8">
        <v>1.42</v>
      </c>
      <c r="P8">
        <v>1.51</v>
      </c>
      <c r="Q8">
        <v>7.22</v>
      </c>
      <c r="R8" s="4">
        <f t="shared" si="1"/>
        <v>0.24444444444444444</v>
      </c>
      <c r="S8" s="5">
        <v>13.2</v>
      </c>
      <c r="T8" s="5">
        <v>54</v>
      </c>
      <c r="V8" s="6">
        <f>+K8/I8</f>
        <v>2.1453812615489395E-2</v>
      </c>
      <c r="W8" s="6">
        <f>+L8/I8</f>
        <v>6.2318217597373958E-2</v>
      </c>
      <c r="X8" s="6">
        <f t="shared" ref="X8:X20" si="3">+(L8+K8+2*J8)/I8</f>
        <v>9.1944911209240268E-2</v>
      </c>
      <c r="Y8" s="6">
        <f t="shared" ref="Y8:Y20" si="4">+L8/D8</f>
        <v>5.5809698078682524E-2</v>
      </c>
    </row>
    <row r="9" spans="1:25">
      <c r="A9">
        <v>25</v>
      </c>
      <c r="B9" t="s">
        <v>50</v>
      </c>
      <c r="C9" s="2">
        <f t="shared" si="2"/>
        <v>65</v>
      </c>
      <c r="D9">
        <v>444</v>
      </c>
      <c r="E9">
        <v>57</v>
      </c>
      <c r="F9">
        <v>68</v>
      </c>
      <c r="G9">
        <v>70</v>
      </c>
      <c r="H9" s="2">
        <f t="shared" si="0"/>
        <v>31.92622950819672</v>
      </c>
      <c r="I9" s="2">
        <f>+D9-F9-E9+H9</f>
        <v>350.92622950819674</v>
      </c>
      <c r="J9" s="7">
        <v>3</v>
      </c>
      <c r="K9" s="3">
        <v>10</v>
      </c>
      <c r="L9" s="3">
        <v>24</v>
      </c>
      <c r="M9">
        <v>0</v>
      </c>
      <c r="N9">
        <v>0</v>
      </c>
      <c r="O9">
        <v>1.62</v>
      </c>
      <c r="P9">
        <v>1.6</v>
      </c>
      <c r="Q9">
        <v>8.0500000000000007</v>
      </c>
      <c r="R9" s="4">
        <f t="shared" si="1"/>
        <v>0.69711538461538458</v>
      </c>
      <c r="S9" s="5">
        <v>14.5</v>
      </c>
      <c r="T9" s="5">
        <v>20.8</v>
      </c>
      <c r="V9" s="6">
        <f>+K9/I9</f>
        <v>2.8496017564758367E-2</v>
      </c>
      <c r="W9" s="6">
        <f>+L9/I9</f>
        <v>6.8390442155420075E-2</v>
      </c>
      <c r="X9" s="6">
        <f t="shared" si="3"/>
        <v>0.11398407025903347</v>
      </c>
      <c r="Y9" s="6">
        <f t="shared" si="4"/>
        <v>5.4054054054054057E-2</v>
      </c>
    </row>
    <row r="10" spans="1:25">
      <c r="A10">
        <v>25</v>
      </c>
      <c r="B10" t="s">
        <v>51</v>
      </c>
      <c r="C10" s="8">
        <f t="shared" si="2"/>
        <v>105.66666666666667</v>
      </c>
      <c r="D10">
        <v>445</v>
      </c>
      <c r="E10">
        <v>81</v>
      </c>
      <c r="F10">
        <v>111</v>
      </c>
      <c r="G10">
        <v>125</v>
      </c>
      <c r="H10" s="2">
        <f t="shared" si="0"/>
        <v>45.368852459016388</v>
      </c>
      <c r="I10" s="2">
        <f>+D10-F10-E10+H10</f>
        <v>298.36885245901641</v>
      </c>
      <c r="J10" s="7">
        <v>2</v>
      </c>
      <c r="K10" s="3">
        <v>8</v>
      </c>
      <c r="L10" s="3">
        <v>15</v>
      </c>
      <c r="M10" s="2">
        <v>0</v>
      </c>
      <c r="N10">
        <v>1</v>
      </c>
      <c r="O10">
        <v>1.61</v>
      </c>
      <c r="P10">
        <v>1.67</v>
      </c>
      <c r="Q10">
        <v>7.03</v>
      </c>
      <c r="R10" s="4">
        <f t="shared" si="1"/>
        <v>0.125</v>
      </c>
      <c r="S10" s="5">
        <v>1.7</v>
      </c>
      <c r="T10" s="5">
        <v>13.6</v>
      </c>
      <c r="V10" s="6">
        <f>+K10/I10</f>
        <v>2.6812450207411884E-2</v>
      </c>
      <c r="W10" s="6">
        <f>+L10/I10</f>
        <v>5.027334413889728E-2</v>
      </c>
      <c r="X10" s="6">
        <f t="shared" si="3"/>
        <v>9.0492019450015102E-2</v>
      </c>
      <c r="Y10" s="6">
        <f t="shared" si="4"/>
        <v>3.3707865168539325E-2</v>
      </c>
    </row>
    <row r="11" spans="1:25">
      <c r="A11">
        <v>25</v>
      </c>
      <c r="B11" t="s">
        <v>52</v>
      </c>
      <c r="C11" s="2">
        <f t="shared" si="2"/>
        <v>89.666666666666671</v>
      </c>
      <c r="D11">
        <v>747</v>
      </c>
      <c r="E11">
        <v>103</v>
      </c>
      <c r="F11">
        <v>92</v>
      </c>
      <c r="G11">
        <v>74</v>
      </c>
      <c r="H11" s="2">
        <f t="shared" si="0"/>
        <v>57.691256830601091</v>
      </c>
      <c r="I11" s="2">
        <f>+D11-F11-E11+H11</f>
        <v>609.69125683060111</v>
      </c>
      <c r="J11" s="7">
        <v>6</v>
      </c>
      <c r="K11" s="3">
        <v>16</v>
      </c>
      <c r="L11">
        <v>36</v>
      </c>
      <c r="M11" s="2">
        <v>1</v>
      </c>
      <c r="N11" s="2">
        <v>0</v>
      </c>
      <c r="O11">
        <v>1.91</v>
      </c>
      <c r="P11">
        <v>2.0099999999999998</v>
      </c>
      <c r="Q11">
        <v>7.33</v>
      </c>
      <c r="R11" s="4">
        <f t="shared" si="1"/>
        <v>9.2307692307692313E-2</v>
      </c>
      <c r="S11">
        <v>3.6</v>
      </c>
      <c r="T11">
        <v>39</v>
      </c>
      <c r="V11" s="6">
        <f>+K11/I11</f>
        <v>2.6242790626806543E-2</v>
      </c>
      <c r="W11" s="6">
        <f>+L11/I11</f>
        <v>5.9046278910314727E-2</v>
      </c>
      <c r="X11" s="6">
        <f t="shared" si="3"/>
        <v>0.10497116250722617</v>
      </c>
      <c r="Y11" s="6">
        <f t="shared" si="4"/>
        <v>4.8192771084337352E-2</v>
      </c>
    </row>
    <row r="12" spans="1:25">
      <c r="A12">
        <v>25</v>
      </c>
      <c r="B12" t="s">
        <v>53</v>
      </c>
      <c r="C12" s="2">
        <f t="shared" si="2"/>
        <v>55</v>
      </c>
      <c r="D12">
        <v>218</v>
      </c>
      <c r="E12">
        <v>54</v>
      </c>
      <c r="F12">
        <v>53</v>
      </c>
      <c r="G12">
        <v>58</v>
      </c>
      <c r="H12" s="2">
        <f t="shared" si="0"/>
        <v>30.245901639344261</v>
      </c>
      <c r="I12" s="2">
        <f>+D12-F12-E12+H12</f>
        <v>141.24590163934425</v>
      </c>
      <c r="J12" s="7">
        <v>1</v>
      </c>
      <c r="K12" s="3">
        <v>5</v>
      </c>
      <c r="L12" s="3">
        <v>15</v>
      </c>
      <c r="M12">
        <v>0</v>
      </c>
      <c r="N12">
        <v>0</v>
      </c>
      <c r="O12">
        <v>1.89</v>
      </c>
      <c r="P12">
        <v>1.28</v>
      </c>
      <c r="Q12">
        <v>6.41</v>
      </c>
      <c r="R12" s="4">
        <f t="shared" si="1"/>
        <v>0.1709090909090909</v>
      </c>
      <c r="S12" s="5">
        <v>0.94</v>
      </c>
      <c r="T12">
        <v>5.5</v>
      </c>
      <c r="V12" s="6">
        <f>+K12/I12</f>
        <v>3.539925719591458E-2</v>
      </c>
      <c r="W12" s="6">
        <f>+L12/I12</f>
        <v>0.10619777158774374</v>
      </c>
      <c r="X12" s="6">
        <f t="shared" si="3"/>
        <v>0.15575673166202414</v>
      </c>
      <c r="Y12" s="6">
        <f t="shared" si="4"/>
        <v>6.8807339449541288E-2</v>
      </c>
    </row>
    <row r="13" spans="1:25">
      <c r="A13">
        <v>25</v>
      </c>
      <c r="B13" t="s">
        <v>54</v>
      </c>
      <c r="C13" s="2">
        <f t="shared" si="2"/>
        <v>56.333333333333336</v>
      </c>
      <c r="D13">
        <v>1441</v>
      </c>
      <c r="E13">
        <v>59</v>
      </c>
      <c r="F13">
        <v>47</v>
      </c>
      <c r="G13">
        <v>63</v>
      </c>
      <c r="H13" s="2">
        <f t="shared" si="0"/>
        <v>33.046448087431692</v>
      </c>
      <c r="I13" s="2">
        <f t="shared" ref="I13:I19" si="5">+D13-F13-E13+H13</f>
        <v>1368.0464480874316</v>
      </c>
      <c r="J13" s="7">
        <v>5</v>
      </c>
      <c r="K13" s="3">
        <v>34</v>
      </c>
      <c r="L13" s="3">
        <v>94</v>
      </c>
      <c r="M13">
        <v>0</v>
      </c>
      <c r="N13">
        <v>0</v>
      </c>
      <c r="O13">
        <v>1.5</v>
      </c>
      <c r="P13">
        <v>1.48</v>
      </c>
      <c r="Q13">
        <v>6.6</v>
      </c>
      <c r="R13" s="4">
        <f t="shared" si="1"/>
        <v>0.37904269081500647</v>
      </c>
      <c r="S13">
        <v>29.3</v>
      </c>
      <c r="T13">
        <v>77.3</v>
      </c>
      <c r="V13" s="6">
        <f>+K13/I13</f>
        <v>2.4852957330164471E-2</v>
      </c>
      <c r="W13" s="6">
        <f>+L13/I13</f>
        <v>6.8711117324572357E-2</v>
      </c>
      <c r="X13" s="6">
        <f t="shared" si="3"/>
        <v>0.10087376798713814</v>
      </c>
      <c r="Y13" s="6">
        <f t="shared" si="4"/>
        <v>6.5232477446217907E-2</v>
      </c>
    </row>
    <row r="14" spans="1:25">
      <c r="A14">
        <v>25</v>
      </c>
      <c r="B14" t="s">
        <v>55</v>
      </c>
      <c r="C14" s="2">
        <f t="shared" si="2"/>
        <v>33.666666666666664</v>
      </c>
      <c r="D14">
        <v>130</v>
      </c>
      <c r="E14">
        <v>38</v>
      </c>
      <c r="F14">
        <v>31</v>
      </c>
      <c r="G14">
        <v>32</v>
      </c>
      <c r="H14" s="2">
        <f t="shared" si="0"/>
        <v>21.284153005464479</v>
      </c>
      <c r="I14" s="2">
        <f t="shared" si="5"/>
        <v>82.284153005464475</v>
      </c>
      <c r="J14" s="13">
        <v>0</v>
      </c>
      <c r="K14">
        <v>1</v>
      </c>
      <c r="L14">
        <v>6</v>
      </c>
      <c r="M14">
        <v>0</v>
      </c>
      <c r="N14">
        <v>0</v>
      </c>
      <c r="O14">
        <v>1.66</v>
      </c>
      <c r="P14">
        <v>0.92</v>
      </c>
      <c r="Q14">
        <v>6.08</v>
      </c>
      <c r="R14" s="4">
        <f t="shared" si="1"/>
        <v>0.29729729729729731</v>
      </c>
      <c r="S14" s="5">
        <v>1.1000000000000001</v>
      </c>
      <c r="T14">
        <v>3.7</v>
      </c>
      <c r="V14" s="6">
        <f>+K14/I14</f>
        <v>1.2153008367645107E-2</v>
      </c>
      <c r="W14" s="6">
        <f>+L14/I14</f>
        <v>7.2918050205870638E-2</v>
      </c>
      <c r="X14" s="6">
        <f t="shared" si="3"/>
        <v>8.507105857351574E-2</v>
      </c>
      <c r="Y14" s="6">
        <f t="shared" si="4"/>
        <v>4.6153846153846156E-2</v>
      </c>
    </row>
    <row r="15" spans="1:25">
      <c r="A15">
        <v>40</v>
      </c>
      <c r="B15" t="s">
        <v>56</v>
      </c>
      <c r="C15" s="2">
        <f t="shared" si="2"/>
        <v>95</v>
      </c>
      <c r="D15">
        <v>1039</v>
      </c>
      <c r="E15">
        <v>110</v>
      </c>
      <c r="F15">
        <v>95</v>
      </c>
      <c r="G15">
        <v>80</v>
      </c>
      <c r="H15" s="2">
        <f>+F$3*E15</f>
        <v>61.612021857923494</v>
      </c>
      <c r="I15" s="2">
        <f t="shared" si="5"/>
        <v>895.61202185792354</v>
      </c>
      <c r="J15" s="8">
        <v>6</v>
      </c>
      <c r="K15" s="3">
        <v>26</v>
      </c>
      <c r="L15" s="3">
        <v>63</v>
      </c>
      <c r="M15" s="2">
        <v>0</v>
      </c>
      <c r="N15" s="2">
        <v>0</v>
      </c>
      <c r="O15" s="9">
        <v>1.72</v>
      </c>
      <c r="P15" s="9">
        <v>1.44</v>
      </c>
      <c r="Q15" s="9">
        <v>6.54</v>
      </c>
      <c r="R15" s="4">
        <f t="shared" si="1"/>
        <v>0.33707865168539325</v>
      </c>
      <c r="S15" s="5">
        <v>21</v>
      </c>
      <c r="T15" s="5">
        <v>62.3</v>
      </c>
      <c r="V15" s="6">
        <f>+K15/I15</f>
        <v>2.9030427646631725E-2</v>
      </c>
      <c r="W15" s="6">
        <f>+L15/I15</f>
        <v>7.0342959297607643E-2</v>
      </c>
      <c r="X15" s="6">
        <f t="shared" si="3"/>
        <v>0.11277204585806939</v>
      </c>
      <c r="Y15" s="6">
        <f t="shared" si="4"/>
        <v>6.0635226179018287E-2</v>
      </c>
    </row>
    <row r="16" spans="1:25">
      <c r="A16">
        <v>40</v>
      </c>
      <c r="B16" t="s">
        <v>57</v>
      </c>
      <c r="C16" s="2">
        <f t="shared" si="2"/>
        <v>67.666666666666671</v>
      </c>
      <c r="D16">
        <v>1485</v>
      </c>
      <c r="E16">
        <v>66</v>
      </c>
      <c r="F16">
        <v>84</v>
      </c>
      <c r="G16">
        <v>53</v>
      </c>
      <c r="H16" s="2">
        <f>+F$3*E16</f>
        <v>36.967213114754095</v>
      </c>
      <c r="I16" s="2">
        <f t="shared" si="5"/>
        <v>1371.967213114754</v>
      </c>
      <c r="J16" s="8">
        <v>7</v>
      </c>
      <c r="K16" s="3">
        <v>29</v>
      </c>
      <c r="L16" s="3">
        <v>86</v>
      </c>
      <c r="M16" s="2">
        <v>0</v>
      </c>
      <c r="N16" s="2">
        <v>0</v>
      </c>
      <c r="O16" s="9">
        <v>1.6</v>
      </c>
      <c r="P16" s="9">
        <v>1.92</v>
      </c>
      <c r="Q16">
        <v>6.95</v>
      </c>
      <c r="R16" s="4">
        <f t="shared" si="1"/>
        <v>0.44454713493530501</v>
      </c>
      <c r="S16" s="5">
        <v>48.1</v>
      </c>
      <c r="T16" s="5">
        <v>108.2</v>
      </c>
      <c r="V16" s="6">
        <f>+K16/I16</f>
        <v>2.113753136575457E-2</v>
      </c>
      <c r="W16" s="6">
        <f>+L16/I16</f>
        <v>6.2683713705341149E-2</v>
      </c>
      <c r="X16" s="6">
        <f t="shared" si="3"/>
        <v>9.4025570558011709E-2</v>
      </c>
      <c r="Y16" s="6">
        <f t="shared" si="4"/>
        <v>5.7912457912457915E-2</v>
      </c>
    </row>
    <row r="17" spans="1:25">
      <c r="A17">
        <v>30</v>
      </c>
      <c r="B17" t="s">
        <v>58</v>
      </c>
      <c r="C17" s="2">
        <f t="shared" si="2"/>
        <v>81.333333333333329</v>
      </c>
      <c r="D17">
        <v>732</v>
      </c>
      <c r="E17">
        <v>100</v>
      </c>
      <c r="F17">
        <v>77</v>
      </c>
      <c r="G17">
        <v>67</v>
      </c>
      <c r="H17" s="2">
        <f>+F$3*E17</f>
        <v>56.010928961748633</v>
      </c>
      <c r="I17" s="2">
        <f t="shared" si="5"/>
        <v>611.01092896174862</v>
      </c>
      <c r="J17" s="8">
        <v>2</v>
      </c>
      <c r="K17" s="3">
        <v>11</v>
      </c>
      <c r="L17" s="3">
        <v>36</v>
      </c>
      <c r="M17" s="2">
        <v>0</v>
      </c>
      <c r="N17" s="2">
        <v>0</v>
      </c>
      <c r="O17" s="9">
        <v>1.62</v>
      </c>
      <c r="P17" s="9">
        <v>1.24</v>
      </c>
      <c r="Q17">
        <v>6.95</v>
      </c>
      <c r="R17" s="4">
        <f t="shared" si="1"/>
        <v>6.1170212765957438E-2</v>
      </c>
      <c r="S17" s="5">
        <v>2.2999999999999998</v>
      </c>
      <c r="T17">
        <v>37.6</v>
      </c>
      <c r="V17" s="6">
        <f>+K17/I17</f>
        <v>1.8002951303492377E-2</v>
      </c>
      <c r="W17" s="6">
        <f>+L17/I17</f>
        <v>5.8918749720520504E-2</v>
      </c>
      <c r="X17" s="6">
        <f t="shared" si="3"/>
        <v>8.3468228770737382E-2</v>
      </c>
      <c r="Y17" s="6">
        <f t="shared" si="4"/>
        <v>4.9180327868852458E-2</v>
      </c>
    </row>
    <row r="18" spans="1:25">
      <c r="A18">
        <v>40</v>
      </c>
      <c r="B18" t="s">
        <v>59</v>
      </c>
      <c r="C18" s="7">
        <f t="shared" si="2"/>
        <v>103</v>
      </c>
      <c r="D18">
        <v>1188</v>
      </c>
      <c r="E18">
        <v>121</v>
      </c>
      <c r="F18">
        <v>101</v>
      </c>
      <c r="G18">
        <v>87</v>
      </c>
      <c r="H18" s="2">
        <f>+F$3*E18</f>
        <v>67.773224043715842</v>
      </c>
      <c r="I18" s="2">
        <f t="shared" si="5"/>
        <v>1033.7732240437158</v>
      </c>
      <c r="J18" s="8">
        <v>7</v>
      </c>
      <c r="K18" s="3">
        <v>40</v>
      </c>
      <c r="L18">
        <v>81</v>
      </c>
      <c r="M18" s="2">
        <v>0</v>
      </c>
      <c r="N18" s="2">
        <v>0</v>
      </c>
      <c r="O18" s="9">
        <v>1.75</v>
      </c>
      <c r="P18" s="9">
        <v>1.86</v>
      </c>
      <c r="Q18">
        <v>8.08</v>
      </c>
      <c r="R18" s="4">
        <f t="shared" si="1"/>
        <v>0.45454545454545453</v>
      </c>
      <c r="S18" s="5">
        <v>29.5</v>
      </c>
      <c r="T18">
        <v>64.900000000000006</v>
      </c>
      <c r="V18" s="6">
        <f>+K18/I18</f>
        <v>3.869320569509014E-2</v>
      </c>
      <c r="W18" s="6">
        <f>+L18/I18</f>
        <v>7.835374153255753E-2</v>
      </c>
      <c r="X18" s="6">
        <f t="shared" si="3"/>
        <v>0.13058956922092924</v>
      </c>
      <c r="Y18" s="6">
        <f t="shared" si="4"/>
        <v>6.8181818181818177E-2</v>
      </c>
    </row>
    <row r="19" spans="1:25">
      <c r="A19">
        <v>35</v>
      </c>
      <c r="B19" t="s">
        <v>60</v>
      </c>
      <c r="C19" s="2">
        <f t="shared" si="2"/>
        <v>81</v>
      </c>
      <c r="D19">
        <v>277</v>
      </c>
      <c r="E19">
        <v>67</v>
      </c>
      <c r="F19">
        <v>99</v>
      </c>
      <c r="G19">
        <v>77</v>
      </c>
      <c r="H19" s="2">
        <f>+F$3*E19</f>
        <v>37.527322404371581</v>
      </c>
      <c r="I19" s="2">
        <f t="shared" si="5"/>
        <v>148.52732240437157</v>
      </c>
      <c r="J19" s="14">
        <v>2</v>
      </c>
      <c r="K19" s="3">
        <v>4</v>
      </c>
      <c r="L19" s="3">
        <v>6</v>
      </c>
      <c r="M19" s="2">
        <v>0</v>
      </c>
      <c r="N19" s="2">
        <v>0</v>
      </c>
      <c r="O19" s="9">
        <v>1.68</v>
      </c>
      <c r="P19" s="9">
        <v>1.68</v>
      </c>
      <c r="Q19">
        <v>7.09</v>
      </c>
      <c r="R19" s="4">
        <f t="shared" si="1"/>
        <v>0.31818181818181812</v>
      </c>
      <c r="S19" s="5">
        <v>1.4</v>
      </c>
      <c r="T19" s="5">
        <v>4.4000000000000004</v>
      </c>
      <c r="V19" s="6">
        <f>+K19/I19</f>
        <v>2.6931071908169461E-2</v>
      </c>
      <c r="W19" s="6">
        <f>+L19/I19</f>
        <v>4.0396607862254193E-2</v>
      </c>
      <c r="X19" s="6">
        <f t="shared" si="3"/>
        <v>9.4258751678593114E-2</v>
      </c>
      <c r="Y19" s="6">
        <f t="shared" si="4"/>
        <v>2.1660649819494584E-2</v>
      </c>
    </row>
    <row r="20" spans="1:25">
      <c r="A20">
        <v>30</v>
      </c>
      <c r="B20" t="s">
        <v>61</v>
      </c>
      <c r="C20" s="2">
        <f t="shared" si="2"/>
        <v>65</v>
      </c>
      <c r="D20">
        <v>1697</v>
      </c>
      <c r="E20">
        <v>74</v>
      </c>
      <c r="F20">
        <v>52</v>
      </c>
      <c r="G20">
        <v>69</v>
      </c>
      <c r="H20" s="2">
        <f>+F$3*E20</f>
        <v>41.448087431693985</v>
      </c>
      <c r="I20" s="2">
        <f>+D20-F20-E20+H20</f>
        <v>1612.4480874316939</v>
      </c>
      <c r="J20" s="8">
        <v>7</v>
      </c>
      <c r="K20" s="3">
        <v>26</v>
      </c>
      <c r="L20" s="3">
        <v>75</v>
      </c>
      <c r="M20" s="2">
        <v>0</v>
      </c>
      <c r="N20" s="2">
        <v>0</v>
      </c>
      <c r="O20" s="9">
        <v>1.43</v>
      </c>
      <c r="P20" s="9">
        <v>1.66</v>
      </c>
      <c r="Q20">
        <v>6.74</v>
      </c>
      <c r="R20" s="4">
        <f t="shared" si="1"/>
        <v>0.38916666666666672</v>
      </c>
      <c r="S20" s="5">
        <v>46.7</v>
      </c>
      <c r="T20" s="5">
        <v>120</v>
      </c>
      <c r="V20" s="6">
        <f>+K20/I20</f>
        <v>1.61245501189516E-2</v>
      </c>
      <c r="W20" s="6">
        <f>+L20/I20</f>
        <v>4.6513125343129617E-2</v>
      </c>
      <c r="X20" s="6">
        <f t="shared" si="3"/>
        <v>7.132012552613208E-2</v>
      </c>
      <c r="Y20" s="6">
        <f t="shared" si="4"/>
        <v>4.4195639363582791E-2</v>
      </c>
    </row>
    <row r="21" spans="1:25">
      <c r="B21" t="s">
        <v>4</v>
      </c>
      <c r="E21" t="s">
        <v>26</v>
      </c>
      <c r="F21" t="s">
        <v>27</v>
      </c>
      <c r="G21" t="s">
        <v>26</v>
      </c>
      <c r="I21" t="s">
        <v>62</v>
      </c>
      <c r="J21" s="12"/>
      <c r="K21" t="s">
        <v>8</v>
      </c>
      <c r="L21" t="s">
        <v>9</v>
      </c>
      <c r="N21" t="s">
        <v>63</v>
      </c>
    </row>
    <row r="22" spans="1:25">
      <c r="D22" t="s">
        <v>64</v>
      </c>
      <c r="E22">
        <v>2013</v>
      </c>
      <c r="F22">
        <v>2114</v>
      </c>
      <c r="G22">
        <v>2115</v>
      </c>
      <c r="I22" t="s">
        <v>39</v>
      </c>
      <c r="K22" t="s">
        <v>16</v>
      </c>
      <c r="L22" t="s">
        <v>17</v>
      </c>
      <c r="M22" t="s">
        <v>31</v>
      </c>
      <c r="N22" t="s">
        <v>18</v>
      </c>
      <c r="O22" t="s">
        <v>41</v>
      </c>
      <c r="P22" t="s">
        <v>42</v>
      </c>
      <c r="Q22" t="s">
        <v>43</v>
      </c>
      <c r="R22" t="s">
        <v>44</v>
      </c>
      <c r="S22" t="s">
        <v>45</v>
      </c>
      <c r="T22" t="s">
        <v>46</v>
      </c>
      <c r="V22" t="s">
        <v>65</v>
      </c>
      <c r="W22" t="s">
        <v>66</v>
      </c>
    </row>
    <row r="23" spans="1:25">
      <c r="A23" t="s">
        <v>4</v>
      </c>
      <c r="I23" s="1" t="s">
        <v>67</v>
      </c>
      <c r="K23" t="s">
        <v>30</v>
      </c>
      <c r="L23" t="s">
        <v>30</v>
      </c>
      <c r="M23" t="s">
        <v>68</v>
      </c>
      <c r="N23" t="s">
        <v>69</v>
      </c>
    </row>
    <row r="24" spans="1:25">
      <c r="I24" t="s">
        <v>70</v>
      </c>
      <c r="K24" t="s">
        <v>71</v>
      </c>
      <c r="L24" t="s">
        <v>71</v>
      </c>
      <c r="M24" t="s">
        <v>72</v>
      </c>
      <c r="N24" t="s">
        <v>72</v>
      </c>
      <c r="U24" t="s">
        <v>73</v>
      </c>
      <c r="V24" s="10">
        <f>+AVERAGE(V7:V20)</f>
        <v>2.5058646243431692E-2</v>
      </c>
      <c r="W24" s="10">
        <f>+AVERAGE(W7:W20)</f>
        <v>6.4610225389932247E-2</v>
      </c>
      <c r="X24" s="10">
        <f>+AVERAGE(X7:X20)</f>
        <v>0.10103557605713409</v>
      </c>
    </row>
    <row r="25" spans="1:25">
      <c r="T25" t="s">
        <v>74</v>
      </c>
      <c r="X25">
        <f>+V24/X24</f>
        <v>0.24801804692301063</v>
      </c>
    </row>
    <row r="26" spans="1:25">
      <c r="T26" t="s">
        <v>75</v>
      </c>
      <c r="X26" s="11">
        <f>+W24/X24</f>
        <v>0.63947995261981916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jsmerc01</dc:creator>
  <cp:lastModifiedBy>jsmerc01</cp:lastModifiedBy>
  <dcterms:created xsi:type="dcterms:W3CDTF">2016-07-31T01:22:57Z</dcterms:created>
  <dcterms:modified xsi:type="dcterms:W3CDTF">2016-07-31T01:26:35Z</dcterms:modified>
</cp:coreProperties>
</file>